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вод" sheetId="1" r:id="rId1"/>
    <sheet name="Стерлитамак" sheetId="2" r:id="rId2"/>
    <sheet name="Салават" sheetId="3" r:id="rId3"/>
    <sheet name="Ишимбай" sheetId="4" r:id="rId4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D5" i="1"/>
  <c r="D4" i="1"/>
  <c r="C9" i="1"/>
  <c r="C8" i="1"/>
  <c r="C7" i="1"/>
  <c r="C6" i="1"/>
  <c r="C5" i="1"/>
  <c r="C4" i="1"/>
  <c r="B9" i="1"/>
  <c r="B8" i="1"/>
  <c r="B7" i="1"/>
  <c r="B6" i="1"/>
  <c r="B5" i="1"/>
  <c r="B4" i="1"/>
  <c r="D4" i="4" l="1"/>
  <c r="C4" i="4"/>
  <c r="B4" i="4"/>
  <c r="D4" i="3"/>
  <c r="C4" i="3"/>
  <c r="B4" i="3"/>
  <c r="E4" i="2"/>
  <c r="F4" i="2" s="1"/>
  <c r="D4" i="2"/>
  <c r="C4" i="2"/>
  <c r="B4" i="2"/>
  <c r="J9" i="3" l="1"/>
  <c r="G4" i="1" l="1"/>
  <c r="E4" i="1"/>
  <c r="F4" i="1" l="1"/>
  <c r="H9" i="4" l="1"/>
  <c r="F9" i="4"/>
  <c r="H8" i="4"/>
  <c r="F8" i="4"/>
  <c r="J7" i="4"/>
  <c r="H7" i="4"/>
  <c r="F7" i="4"/>
  <c r="J5" i="4"/>
  <c r="H5" i="4"/>
  <c r="F5" i="4"/>
  <c r="I4" i="4"/>
  <c r="G4" i="4"/>
  <c r="E4" i="4"/>
  <c r="H9" i="3"/>
  <c r="F9" i="3"/>
  <c r="J8" i="3"/>
  <c r="H8" i="3"/>
  <c r="F8" i="3"/>
  <c r="J7" i="3"/>
  <c r="H7" i="3"/>
  <c r="F7" i="3"/>
  <c r="J5" i="3"/>
  <c r="H5" i="3"/>
  <c r="F5" i="3"/>
  <c r="I4" i="3"/>
  <c r="G4" i="3"/>
  <c r="E4" i="3"/>
  <c r="I4" i="2"/>
  <c r="G4" i="2"/>
  <c r="H4" i="2" s="1"/>
  <c r="F9" i="2"/>
  <c r="J9" i="2"/>
  <c r="H9" i="2"/>
  <c r="H8" i="2"/>
  <c r="F8" i="2"/>
  <c r="J8" i="2"/>
  <c r="J7" i="2"/>
  <c r="H7" i="2"/>
  <c r="F7" i="2"/>
  <c r="J5" i="2"/>
  <c r="H5" i="2"/>
  <c r="F5" i="2"/>
  <c r="F7" i="1"/>
  <c r="F8" i="1"/>
  <c r="F9" i="1"/>
  <c r="J7" i="1"/>
  <c r="J9" i="1"/>
  <c r="I4" i="1"/>
  <c r="J4" i="1" s="1"/>
  <c r="H4" i="1"/>
  <c r="J5" i="1"/>
  <c r="H7" i="1"/>
  <c r="H8" i="1"/>
  <c r="H5" i="1"/>
  <c r="F5" i="1"/>
  <c r="J4" i="2" l="1"/>
  <c r="F4" i="4"/>
  <c r="J8" i="1"/>
  <c r="H9" i="1"/>
  <c r="J4" i="4"/>
  <c r="H4" i="4"/>
  <c r="J4" i="3"/>
  <c r="H4" i="3"/>
  <c r="F4" i="3"/>
</calcChain>
</file>

<file path=xl/sharedStrings.xml><?xml version="1.0" encoding="utf-8"?>
<sst xmlns="http://schemas.openxmlformats.org/spreadsheetml/2006/main" count="68" uniqueCount="17">
  <si>
    <t>Наименование</t>
  </si>
  <si>
    <t>1. Количество точек поставки, шт.</t>
  </si>
  <si>
    <t>1.1 Количество точек поставки, оборудованных приборами учета, шт.</t>
  </si>
  <si>
    <t>1.1.1 Количество точек поставки, оборудованных приборами учета, с возможностью дистанционного сбора данных, включенных в систему, шт.</t>
  </si>
  <si>
    <t>2. Количество точек поставки, шт.</t>
  </si>
  <si>
    <t>2.1 Количество точек поставки, оборудованных приборами учета, шт.</t>
  </si>
  <si>
    <t>2.1.1 Количество точек поставки, оборудованных приборами учета, с возможностью дистанционного сбора данных, включенных в систему, шт.</t>
  </si>
  <si>
    <t>Всего</t>
  </si>
  <si>
    <t>Юридические лица, ИП</t>
  </si>
  <si>
    <t>Физические лица (многоквартирные дома)</t>
  </si>
  <si>
    <t>Физические лица (частные домовладения)</t>
  </si>
  <si>
    <t>Вводы в многоквартирные дома</t>
  </si>
  <si>
    <t>Технический учет</t>
  </si>
  <si>
    <t>Количество точек поставки всего и точек поставки, оборудованных приборами учета электрической энергии</t>
  </si>
  <si>
    <t>Динамика к 2021, %</t>
  </si>
  <si>
    <t>Динамика к 2021г.,%</t>
  </si>
  <si>
    <t>Динамика к 2021г.,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</si>
</sst>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0" fontId="0" fillId="0" borderId="1" xfId="0" applyNumberForma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BreakPreview" zoomScaleNormal="100" zoomScaleSheetLayoutView="100" workbookViewId="0">
      <selection activeCell="E4" sqref="E4"/>
    </sheetView>
  </sheetViews>
  <sheetFormatPr defaultRowHeight="15" x14ac:dyDescent="0.25"/>
  <cols>
    <col min="1" max="1" width="24.42578125" style="1" customWidth="1"/>
    <col min="2" max="2" width="13.7109375" style="1" customWidth="1"/>
    <col min="3" max="3" width="15.5703125" style="1" customWidth="1"/>
    <col min="4" max="4" width="18.7109375" style="1" customWidth="1"/>
    <col min="5" max="5" width="13.7109375" style="1" customWidth="1"/>
    <col min="6" max="6" width="10.85546875" style="1" customWidth="1"/>
    <col min="7" max="7" width="15.7109375" style="1" customWidth="1"/>
    <col min="8" max="8" width="11.28515625" style="1" customWidth="1"/>
    <col min="9" max="9" width="18.7109375" style="1" customWidth="1"/>
    <col min="10" max="10" width="10.85546875" style="1" customWidth="1"/>
    <col min="11" max="20" width="9.140625" style="1"/>
  </cols>
  <sheetData>
    <row r="1" spans="1:20" s="3" customFormat="1" ht="24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8" t="s">
        <v>0</v>
      </c>
      <c r="B2" s="8">
        <v>2021</v>
      </c>
      <c r="C2" s="8"/>
      <c r="D2" s="8"/>
      <c r="E2" s="8">
        <v>2022</v>
      </c>
      <c r="F2" s="8"/>
      <c r="G2" s="8"/>
      <c r="H2" s="8"/>
      <c r="I2" s="8"/>
      <c r="J2" s="8"/>
    </row>
    <row r="3" spans="1:20" ht="168.75" customHeight="1" x14ac:dyDescent="0.25">
      <c r="A3" s="8"/>
      <c r="B3" s="4" t="s">
        <v>1</v>
      </c>
      <c r="C3" s="4" t="s">
        <v>2</v>
      </c>
      <c r="D3" s="4" t="s">
        <v>3</v>
      </c>
      <c r="E3" s="13" t="s">
        <v>4</v>
      </c>
      <c r="F3" s="13" t="s">
        <v>14</v>
      </c>
      <c r="G3" s="13" t="s">
        <v>5</v>
      </c>
      <c r="H3" s="13" t="s">
        <v>15</v>
      </c>
      <c r="I3" s="13" t="s">
        <v>6</v>
      </c>
      <c r="J3" s="4" t="s">
        <v>16</v>
      </c>
    </row>
    <row r="4" spans="1:20" x14ac:dyDescent="0.25">
      <c r="A4" s="5" t="s">
        <v>7</v>
      </c>
      <c r="B4" s="10">
        <f t="shared" ref="B4" si="0">SUM(B5:B9)</f>
        <v>48567</v>
      </c>
      <c r="C4" s="10">
        <f>SUM(C5:C9)</f>
        <v>43225</v>
      </c>
      <c r="D4" s="10">
        <f>SUM(D5:D9)</f>
        <v>13323</v>
      </c>
      <c r="E4" s="10">
        <f t="shared" ref="C4:E4" si="1">SUM(E5:E9)</f>
        <v>50256</v>
      </c>
      <c r="F4" s="11">
        <f>1-B4/E4</f>
        <v>3.3607927411652305E-2</v>
      </c>
      <c r="G4" s="10">
        <f>SUM(G5:G9)</f>
        <v>45100</v>
      </c>
      <c r="H4" s="11">
        <f>1-C4/G4</f>
        <v>4.1574279379157475E-2</v>
      </c>
      <c r="I4" s="10">
        <f>SUM(I5:I9)</f>
        <v>19182</v>
      </c>
      <c r="J4" s="7">
        <f>1-D4/I4</f>
        <v>0.30544260243978727</v>
      </c>
    </row>
    <row r="5" spans="1:20" x14ac:dyDescent="0.25">
      <c r="A5" s="5" t="s">
        <v>8</v>
      </c>
      <c r="B5" s="10">
        <f>3287+8171+2531</f>
        <v>13989</v>
      </c>
      <c r="C5" s="10">
        <f>2959+5198+1484</f>
        <v>9641</v>
      </c>
      <c r="D5" s="10">
        <f>349+614+41</f>
        <v>1004</v>
      </c>
      <c r="E5" s="10">
        <v>14893</v>
      </c>
      <c r="F5" s="11">
        <f>1-B5/E5</f>
        <v>6.0699657557241604E-2</v>
      </c>
      <c r="G5" s="10">
        <v>10527</v>
      </c>
      <c r="H5" s="11">
        <f>1-C5/G5</f>
        <v>8.4164529305595148E-2</v>
      </c>
      <c r="I5" s="10">
        <v>2326</v>
      </c>
      <c r="J5" s="7">
        <f>1-D5/I5</f>
        <v>0.56835769561478933</v>
      </c>
    </row>
    <row r="6" spans="1:20" ht="45" x14ac:dyDescent="0.25">
      <c r="A6" s="5" t="s">
        <v>9</v>
      </c>
      <c r="B6" s="10">
        <f>0+2041</f>
        <v>2041</v>
      </c>
      <c r="C6" s="10">
        <f>0+2041</f>
        <v>2041</v>
      </c>
      <c r="D6" s="10">
        <v>0</v>
      </c>
      <c r="E6" s="10">
        <v>325</v>
      </c>
      <c r="F6" s="11">
        <v>0</v>
      </c>
      <c r="G6" s="10">
        <v>321</v>
      </c>
      <c r="H6" s="11">
        <v>0</v>
      </c>
      <c r="I6" s="10">
        <v>32</v>
      </c>
      <c r="J6" s="7">
        <v>0</v>
      </c>
    </row>
    <row r="7" spans="1:20" ht="45" x14ac:dyDescent="0.25">
      <c r="A7" s="5" t="s">
        <v>10</v>
      </c>
      <c r="B7" s="10">
        <f>3582+14920+7958</f>
        <v>26460</v>
      </c>
      <c r="C7" s="10">
        <f>3477+14764+7958</f>
        <v>26199</v>
      </c>
      <c r="D7" s="10">
        <f>1801+7349+2582</f>
        <v>11732</v>
      </c>
      <c r="E7" s="10">
        <v>29265</v>
      </c>
      <c r="F7" s="11">
        <f t="shared" ref="F7:F9" si="2">1-B7/E7</f>
        <v>9.5848282931829787E-2</v>
      </c>
      <c r="G7" s="10">
        <v>29072</v>
      </c>
      <c r="H7" s="11">
        <f t="shared" ref="H7:H9" si="3">1-C7/G7</f>
        <v>9.8823610346725377E-2</v>
      </c>
      <c r="I7" s="10">
        <v>15521</v>
      </c>
      <c r="J7" s="7">
        <f t="shared" ref="J7:J9" si="4">1-D7/I7</f>
        <v>0.24412086850074088</v>
      </c>
    </row>
    <row r="8" spans="1:20" ht="30" x14ac:dyDescent="0.25">
      <c r="A8" s="5" t="s">
        <v>11</v>
      </c>
      <c r="B8" s="10">
        <f>1396+3004+590</f>
        <v>4990</v>
      </c>
      <c r="C8" s="10">
        <f>1392+3004+470</f>
        <v>4866</v>
      </c>
      <c r="D8" s="10">
        <f>85+86</f>
        <v>171</v>
      </c>
      <c r="E8" s="10">
        <v>4598</v>
      </c>
      <c r="F8" s="11">
        <f t="shared" si="2"/>
        <v>-8.5254458460200189E-2</v>
      </c>
      <c r="G8" s="10">
        <v>4478</v>
      </c>
      <c r="H8" s="11">
        <f t="shared" si="3"/>
        <v>-8.6645824028584117E-2</v>
      </c>
      <c r="I8" s="10">
        <v>807</v>
      </c>
      <c r="J8" s="7">
        <f t="shared" si="4"/>
        <v>0.78810408921933084</v>
      </c>
    </row>
    <row r="9" spans="1:20" x14ac:dyDescent="0.25">
      <c r="A9" s="5" t="s">
        <v>12</v>
      </c>
      <c r="B9" s="10">
        <f>202+743+142</f>
        <v>1087</v>
      </c>
      <c r="C9" s="10">
        <f>134+202+142</f>
        <v>478</v>
      </c>
      <c r="D9" s="10">
        <f>134+196+86</f>
        <v>416</v>
      </c>
      <c r="E9" s="10">
        <v>1175</v>
      </c>
      <c r="F9" s="11">
        <f t="shared" si="2"/>
        <v>7.4893617021276615E-2</v>
      </c>
      <c r="G9" s="10">
        <v>702</v>
      </c>
      <c r="H9" s="11">
        <f t="shared" si="3"/>
        <v>0.31908831908831914</v>
      </c>
      <c r="I9" s="12">
        <v>496</v>
      </c>
      <c r="J9" s="7">
        <f t="shared" si="4"/>
        <v>0.16129032258064513</v>
      </c>
    </row>
  </sheetData>
  <mergeCells count="4">
    <mergeCell ref="B2:D2"/>
    <mergeCell ref="E2:J2"/>
    <mergeCell ref="A2:A3"/>
    <mergeCell ref="A1:J1"/>
  </mergeCells>
  <pageMargins left="0.19685039370078741" right="0.19685039370078741" top="0.19685039370078741" bottom="0.19685039370078741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E9" sqref="E9"/>
    </sheetView>
  </sheetViews>
  <sheetFormatPr defaultRowHeight="15" x14ac:dyDescent="0.25"/>
  <cols>
    <col min="1" max="1" width="24.42578125" style="1" customWidth="1"/>
    <col min="2" max="2" width="13.7109375" style="1" customWidth="1"/>
    <col min="3" max="3" width="15.5703125" style="1" customWidth="1"/>
    <col min="4" max="4" width="18.7109375" style="1" customWidth="1"/>
    <col min="5" max="5" width="13.7109375" style="1" customWidth="1"/>
    <col min="6" max="6" width="10.85546875" style="1" customWidth="1"/>
    <col min="7" max="7" width="15.7109375" style="1" customWidth="1"/>
    <col min="8" max="8" width="11.28515625" style="1" customWidth="1"/>
    <col min="9" max="9" width="18.7109375" style="1" customWidth="1"/>
    <col min="10" max="10" width="10.85546875" style="1" customWidth="1"/>
    <col min="11" max="20" width="9.140625" style="1"/>
  </cols>
  <sheetData>
    <row r="1" spans="1:20" s="3" customFormat="1" ht="24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8" t="s">
        <v>0</v>
      </c>
      <c r="B2" s="8">
        <v>2021</v>
      </c>
      <c r="C2" s="8"/>
      <c r="D2" s="8"/>
      <c r="E2" s="8">
        <v>2022</v>
      </c>
      <c r="F2" s="8"/>
      <c r="G2" s="8"/>
      <c r="H2" s="8"/>
      <c r="I2" s="8"/>
      <c r="J2" s="8"/>
    </row>
    <row r="3" spans="1:20" ht="168.75" customHeight="1" x14ac:dyDescent="0.25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14</v>
      </c>
      <c r="G3" s="6" t="s">
        <v>5</v>
      </c>
      <c r="H3" s="6" t="s">
        <v>15</v>
      </c>
      <c r="I3" s="6" t="s">
        <v>6</v>
      </c>
      <c r="J3" s="6" t="s">
        <v>16</v>
      </c>
    </row>
    <row r="4" spans="1:20" x14ac:dyDescent="0.25">
      <c r="A4" s="5" t="s">
        <v>7</v>
      </c>
      <c r="B4" s="10">
        <f t="shared" ref="B4:D4" si="0">SUM(B5:B9)</f>
        <v>26838</v>
      </c>
      <c r="C4" s="10">
        <f t="shared" si="0"/>
        <v>23100</v>
      </c>
      <c r="D4" s="10">
        <f t="shared" si="0"/>
        <v>8183</v>
      </c>
      <c r="E4" s="10">
        <f>SUM(E5:E9)</f>
        <v>27335</v>
      </c>
      <c r="F4" s="11">
        <f>1-B4/E4</f>
        <v>1.8181818181818188E-2</v>
      </c>
      <c r="G4" s="10">
        <f t="shared" ref="C4:I4" si="1">SUM(G5:G9)</f>
        <v>23675</v>
      </c>
      <c r="H4" s="11">
        <f>1-C4/G4</f>
        <v>2.4287222808870079E-2</v>
      </c>
      <c r="I4" s="10">
        <f t="shared" si="1"/>
        <v>10890</v>
      </c>
      <c r="J4" s="7">
        <f>1-D4/I4</f>
        <v>0.24857667584940313</v>
      </c>
    </row>
    <row r="5" spans="1:20" x14ac:dyDescent="0.25">
      <c r="A5" s="5" t="s">
        <v>8</v>
      </c>
      <c r="B5" s="10">
        <v>8171</v>
      </c>
      <c r="C5" s="10">
        <v>5198</v>
      </c>
      <c r="D5" s="10">
        <v>614</v>
      </c>
      <c r="E5" s="10">
        <v>8511</v>
      </c>
      <c r="F5" s="11">
        <f>1-B5/E5</f>
        <v>3.9948302197156615E-2</v>
      </c>
      <c r="G5" s="10">
        <v>5509</v>
      </c>
      <c r="H5" s="11">
        <f>1-C5/G5</f>
        <v>5.6453076783445244E-2</v>
      </c>
      <c r="I5" s="10">
        <v>1255</v>
      </c>
      <c r="J5" s="7">
        <f>1-D5/I5</f>
        <v>0.5107569721115538</v>
      </c>
    </row>
    <row r="6" spans="1:20" ht="45" x14ac:dyDescent="0.25">
      <c r="A6" s="5" t="s">
        <v>9</v>
      </c>
      <c r="B6" s="10">
        <v>0</v>
      </c>
      <c r="C6" s="10">
        <v>0</v>
      </c>
      <c r="D6" s="10">
        <v>0</v>
      </c>
      <c r="E6" s="10">
        <v>86</v>
      </c>
      <c r="F6" s="11">
        <v>0</v>
      </c>
      <c r="G6" s="10">
        <v>86</v>
      </c>
      <c r="H6" s="11">
        <v>0</v>
      </c>
      <c r="I6" s="10">
        <v>32</v>
      </c>
      <c r="J6" s="7">
        <v>0</v>
      </c>
    </row>
    <row r="7" spans="1:20" ht="45" x14ac:dyDescent="0.25">
      <c r="A7" s="5" t="s">
        <v>10</v>
      </c>
      <c r="B7" s="10">
        <v>14920</v>
      </c>
      <c r="C7" s="10">
        <v>14764</v>
      </c>
      <c r="D7" s="10">
        <v>7349</v>
      </c>
      <c r="E7" s="10">
        <v>15227</v>
      </c>
      <c r="F7" s="11">
        <f t="shared" ref="F7:F9" si="2">1-B7/E7</f>
        <v>2.0161555132330755E-2</v>
      </c>
      <c r="G7" s="10">
        <v>15042</v>
      </c>
      <c r="H7" s="11">
        <f t="shared" ref="H7:H9" si="3">1-C7/G7</f>
        <v>1.8481584895625569E-2</v>
      </c>
      <c r="I7" s="10">
        <v>8657</v>
      </c>
      <c r="J7" s="7">
        <f t="shared" ref="J7:J9" si="4">1-D7/I7</f>
        <v>0.15109160217165296</v>
      </c>
    </row>
    <row r="8" spans="1:20" ht="30" x14ac:dyDescent="0.25">
      <c r="A8" s="5" t="s">
        <v>11</v>
      </c>
      <c r="B8" s="10">
        <v>3004</v>
      </c>
      <c r="C8" s="10">
        <v>3004</v>
      </c>
      <c r="D8" s="10">
        <v>86</v>
      </c>
      <c r="E8" s="10">
        <v>2868</v>
      </c>
      <c r="F8" s="11">
        <f t="shared" si="2"/>
        <v>-4.7419804741980487E-2</v>
      </c>
      <c r="G8" s="10">
        <v>2868</v>
      </c>
      <c r="H8" s="11">
        <f t="shared" si="3"/>
        <v>-4.7419804741980487E-2</v>
      </c>
      <c r="I8" s="10">
        <v>776</v>
      </c>
      <c r="J8" s="7">
        <f t="shared" si="4"/>
        <v>0.88917525773195871</v>
      </c>
    </row>
    <row r="9" spans="1:20" x14ac:dyDescent="0.25">
      <c r="A9" s="5" t="s">
        <v>12</v>
      </c>
      <c r="B9" s="10">
        <v>743</v>
      </c>
      <c r="C9" s="10">
        <v>134</v>
      </c>
      <c r="D9" s="10">
        <v>134</v>
      </c>
      <c r="E9" s="10">
        <v>643</v>
      </c>
      <c r="F9" s="11">
        <f t="shared" si="2"/>
        <v>-0.15552099533437014</v>
      </c>
      <c r="G9" s="12">
        <v>170</v>
      </c>
      <c r="H9" s="11">
        <f t="shared" si="3"/>
        <v>0.21176470588235297</v>
      </c>
      <c r="I9" s="12">
        <v>170</v>
      </c>
      <c r="J9" s="7">
        <f t="shared" si="4"/>
        <v>0.21176470588235297</v>
      </c>
    </row>
  </sheetData>
  <mergeCells count="4">
    <mergeCell ref="A1:J1"/>
    <mergeCell ref="A2:A3"/>
    <mergeCell ref="B2:D2"/>
    <mergeCell ref="E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workbookViewId="0">
      <selection activeCell="I9" sqref="I9"/>
    </sheetView>
  </sheetViews>
  <sheetFormatPr defaultRowHeight="15" x14ac:dyDescent="0.25"/>
  <cols>
    <col min="1" max="1" width="24.42578125" style="1" customWidth="1"/>
    <col min="2" max="2" width="13.7109375" style="1" customWidth="1"/>
    <col min="3" max="3" width="15.5703125" style="1" customWidth="1"/>
    <col min="4" max="4" width="18.7109375" style="1" customWidth="1"/>
    <col min="5" max="5" width="13.7109375" style="1" customWidth="1"/>
    <col min="6" max="6" width="10.85546875" style="1" customWidth="1"/>
    <col min="7" max="7" width="15.7109375" style="1" customWidth="1"/>
    <col min="8" max="8" width="11.28515625" style="1" customWidth="1"/>
    <col min="9" max="9" width="18.7109375" style="1" customWidth="1"/>
    <col min="10" max="10" width="10.85546875" style="1" customWidth="1"/>
    <col min="11" max="20" width="9.140625" style="1"/>
  </cols>
  <sheetData>
    <row r="1" spans="1:20" s="3" customFormat="1" ht="24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8" t="s">
        <v>0</v>
      </c>
      <c r="B2" s="8">
        <v>2021</v>
      </c>
      <c r="C2" s="8"/>
      <c r="D2" s="8"/>
      <c r="E2" s="8">
        <v>2022</v>
      </c>
      <c r="F2" s="8"/>
      <c r="G2" s="8"/>
      <c r="H2" s="8"/>
      <c r="I2" s="8"/>
      <c r="J2" s="8"/>
    </row>
    <row r="3" spans="1:20" ht="168.75" customHeight="1" x14ac:dyDescent="0.25">
      <c r="A3" s="8"/>
      <c r="B3" s="6" t="s">
        <v>1</v>
      </c>
      <c r="C3" s="6" t="s">
        <v>2</v>
      </c>
      <c r="D3" s="6" t="s">
        <v>3</v>
      </c>
      <c r="E3" s="13" t="s">
        <v>4</v>
      </c>
      <c r="F3" s="13" t="s">
        <v>14</v>
      </c>
      <c r="G3" s="13" t="s">
        <v>5</v>
      </c>
      <c r="H3" s="13" t="s">
        <v>15</v>
      </c>
      <c r="I3" s="13" t="s">
        <v>6</v>
      </c>
      <c r="J3" s="6" t="s">
        <v>16</v>
      </c>
    </row>
    <row r="4" spans="1:20" x14ac:dyDescent="0.25">
      <c r="A4" s="5" t="s">
        <v>7</v>
      </c>
      <c r="B4" s="10">
        <f t="shared" ref="B4:D4" si="0">SUM(B5:B9)</f>
        <v>8467</v>
      </c>
      <c r="C4" s="10">
        <f t="shared" si="0"/>
        <v>8030</v>
      </c>
      <c r="D4" s="10">
        <f t="shared" si="0"/>
        <v>2431</v>
      </c>
      <c r="E4" s="10">
        <f t="shared" ref="C4:I4" si="1">SUM(E5:E9)</f>
        <v>8394</v>
      </c>
      <c r="F4" s="11">
        <f>1-B4/E4</f>
        <v>-8.6966881105552396E-3</v>
      </c>
      <c r="G4" s="10">
        <f t="shared" si="1"/>
        <v>8073</v>
      </c>
      <c r="H4" s="11">
        <f>1-C4/G4</f>
        <v>5.3263966307444122E-3</v>
      </c>
      <c r="I4" s="10">
        <f t="shared" si="1"/>
        <v>3867</v>
      </c>
      <c r="J4" s="7">
        <f>1-D4/I4</f>
        <v>0.37134729764675456</v>
      </c>
    </row>
    <row r="5" spans="1:20" x14ac:dyDescent="0.25">
      <c r="A5" s="5" t="s">
        <v>8</v>
      </c>
      <c r="B5" s="10">
        <v>3287</v>
      </c>
      <c r="C5" s="10">
        <v>2959</v>
      </c>
      <c r="D5" s="10">
        <v>349</v>
      </c>
      <c r="E5" s="10">
        <v>3219</v>
      </c>
      <c r="F5" s="11">
        <f>1-B5/E5</f>
        <v>-2.1124572848710832E-2</v>
      </c>
      <c r="G5" s="10">
        <v>2910</v>
      </c>
      <c r="H5" s="11">
        <f>1-C5/G5</f>
        <v>-1.6838487972508531E-2</v>
      </c>
      <c r="I5" s="10">
        <v>875</v>
      </c>
      <c r="J5" s="7">
        <f>1-D5/I5</f>
        <v>0.6011428571428572</v>
      </c>
    </row>
    <row r="6" spans="1:20" ht="45" x14ac:dyDescent="0.25">
      <c r="A6" s="5" t="s">
        <v>9</v>
      </c>
      <c r="B6" s="10">
        <v>0</v>
      </c>
      <c r="C6" s="10">
        <v>0</v>
      </c>
      <c r="D6" s="10">
        <v>0</v>
      </c>
      <c r="E6" s="10">
        <v>239</v>
      </c>
      <c r="F6" s="11">
        <v>0</v>
      </c>
      <c r="G6" s="10">
        <v>235</v>
      </c>
      <c r="H6" s="11">
        <v>0</v>
      </c>
      <c r="I6" s="10">
        <v>0</v>
      </c>
      <c r="J6" s="7">
        <v>0</v>
      </c>
    </row>
    <row r="7" spans="1:20" ht="45" x14ac:dyDescent="0.25">
      <c r="A7" s="5" t="s">
        <v>10</v>
      </c>
      <c r="B7" s="10">
        <v>3582</v>
      </c>
      <c r="C7" s="10">
        <v>3477</v>
      </c>
      <c r="D7" s="10">
        <v>1801</v>
      </c>
      <c r="E7" s="10">
        <v>3594</v>
      </c>
      <c r="F7" s="11">
        <f t="shared" ref="F7:F9" si="2">1-B7/E7</f>
        <v>3.3388981636059967E-3</v>
      </c>
      <c r="G7" s="10">
        <v>3586</v>
      </c>
      <c r="H7" s="11">
        <f t="shared" ref="H7:H9" si="3">1-C7/G7</f>
        <v>3.0395984383714492E-2</v>
      </c>
      <c r="I7" s="10">
        <v>2765</v>
      </c>
      <c r="J7" s="7">
        <f t="shared" ref="J7:J9" si="4">1-D7/I7</f>
        <v>0.34864376130198915</v>
      </c>
    </row>
    <row r="8" spans="1:20" ht="30" x14ac:dyDescent="0.25">
      <c r="A8" s="5" t="s">
        <v>11</v>
      </c>
      <c r="B8" s="10">
        <v>1396</v>
      </c>
      <c r="C8" s="10">
        <v>1392</v>
      </c>
      <c r="D8" s="10">
        <v>85</v>
      </c>
      <c r="E8" s="10">
        <v>1140</v>
      </c>
      <c r="F8" s="11">
        <f t="shared" si="2"/>
        <v>-0.22456140350877196</v>
      </c>
      <c r="G8" s="10">
        <v>1140</v>
      </c>
      <c r="H8" s="11">
        <f t="shared" si="3"/>
        <v>-0.22105263157894739</v>
      </c>
      <c r="I8" s="10">
        <v>31</v>
      </c>
      <c r="J8" s="7">
        <f t="shared" si="4"/>
        <v>-1.7419354838709675</v>
      </c>
    </row>
    <row r="9" spans="1:20" x14ac:dyDescent="0.25">
      <c r="A9" s="5" t="s">
        <v>12</v>
      </c>
      <c r="B9" s="10">
        <v>202</v>
      </c>
      <c r="C9" s="10">
        <v>202</v>
      </c>
      <c r="D9" s="10">
        <v>196</v>
      </c>
      <c r="E9" s="10">
        <v>202</v>
      </c>
      <c r="F9" s="11">
        <f t="shared" si="2"/>
        <v>0</v>
      </c>
      <c r="G9" s="12">
        <v>202</v>
      </c>
      <c r="H9" s="11">
        <f t="shared" si="3"/>
        <v>0</v>
      </c>
      <c r="I9" s="12">
        <v>196</v>
      </c>
      <c r="J9" s="7">
        <f t="shared" si="4"/>
        <v>0</v>
      </c>
    </row>
  </sheetData>
  <mergeCells count="4">
    <mergeCell ref="A1:J1"/>
    <mergeCell ref="A2:A3"/>
    <mergeCell ref="B2:D2"/>
    <mergeCell ref="E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I9" sqref="I9"/>
    </sheetView>
  </sheetViews>
  <sheetFormatPr defaultRowHeight="15" x14ac:dyDescent="0.25"/>
  <cols>
    <col min="1" max="1" width="24.42578125" style="1" customWidth="1"/>
    <col min="2" max="2" width="13.7109375" style="1" customWidth="1"/>
    <col min="3" max="3" width="15.5703125" style="1" customWidth="1"/>
    <col min="4" max="4" width="18.7109375" style="1" customWidth="1"/>
    <col min="5" max="5" width="13.7109375" style="1" customWidth="1"/>
    <col min="6" max="6" width="10.85546875" style="1" customWidth="1"/>
    <col min="7" max="7" width="15.7109375" style="1" customWidth="1"/>
    <col min="8" max="8" width="11.28515625" style="1" customWidth="1"/>
    <col min="9" max="9" width="18.7109375" style="1" customWidth="1"/>
    <col min="10" max="10" width="10.85546875" style="1" customWidth="1"/>
    <col min="11" max="20" width="9.140625" style="1"/>
  </cols>
  <sheetData>
    <row r="1" spans="1:20" s="3" customFormat="1" ht="24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8" t="s">
        <v>0</v>
      </c>
      <c r="B2" s="8">
        <v>2021</v>
      </c>
      <c r="C2" s="8"/>
      <c r="D2" s="8"/>
      <c r="E2" s="8">
        <v>2022</v>
      </c>
      <c r="F2" s="8"/>
      <c r="G2" s="8"/>
      <c r="H2" s="8"/>
      <c r="I2" s="8"/>
      <c r="J2" s="8"/>
    </row>
    <row r="3" spans="1:20" ht="168.75" customHeight="1" x14ac:dyDescent="0.25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14</v>
      </c>
      <c r="G3" s="6" t="s">
        <v>5</v>
      </c>
      <c r="H3" s="6" t="s">
        <v>15</v>
      </c>
      <c r="I3" s="6" t="s">
        <v>6</v>
      </c>
      <c r="J3" s="6" t="s">
        <v>16</v>
      </c>
    </row>
    <row r="4" spans="1:20" x14ac:dyDescent="0.25">
      <c r="A4" s="5" t="s">
        <v>7</v>
      </c>
      <c r="B4" s="10">
        <f t="shared" ref="B4:D4" si="0">SUM(B5:B9)</f>
        <v>13262</v>
      </c>
      <c r="C4" s="10">
        <f t="shared" si="0"/>
        <v>12095</v>
      </c>
      <c r="D4" s="10">
        <f t="shared" si="0"/>
        <v>2709</v>
      </c>
      <c r="E4" s="10">
        <f t="shared" ref="C4:I4" si="1">SUM(E5:E9)</f>
        <v>14527</v>
      </c>
      <c r="F4" s="11">
        <f>1-B4/E4</f>
        <v>8.7079231775314958E-2</v>
      </c>
      <c r="G4" s="10">
        <f t="shared" si="1"/>
        <v>13352</v>
      </c>
      <c r="H4" s="11">
        <f>1-C4/G4</f>
        <v>9.4143199520671073E-2</v>
      </c>
      <c r="I4" s="10">
        <f t="shared" si="1"/>
        <v>4425</v>
      </c>
      <c r="J4" s="7">
        <f>1-D4/I4</f>
        <v>0.38779661016949152</v>
      </c>
    </row>
    <row r="5" spans="1:20" x14ac:dyDescent="0.25">
      <c r="A5" s="5" t="s">
        <v>8</v>
      </c>
      <c r="B5" s="10">
        <v>2531</v>
      </c>
      <c r="C5" s="10">
        <v>1484</v>
      </c>
      <c r="D5" s="10">
        <v>41</v>
      </c>
      <c r="E5" s="10">
        <v>3163</v>
      </c>
      <c r="F5" s="11">
        <f>1-B5/E5</f>
        <v>0.19981030667088207</v>
      </c>
      <c r="G5" s="10">
        <v>2108</v>
      </c>
      <c r="H5" s="11">
        <f>1-C5/G5</f>
        <v>0.29601518026565465</v>
      </c>
      <c r="I5" s="10">
        <v>196</v>
      </c>
      <c r="J5" s="7">
        <f>1-D5/I5</f>
        <v>0.79081632653061229</v>
      </c>
    </row>
    <row r="6" spans="1:20" ht="45" x14ac:dyDescent="0.25">
      <c r="A6" s="5" t="s">
        <v>9</v>
      </c>
      <c r="B6" s="10">
        <v>2041</v>
      </c>
      <c r="C6" s="10">
        <v>2041</v>
      </c>
      <c r="D6" s="10">
        <v>0</v>
      </c>
      <c r="E6" s="10">
        <v>0</v>
      </c>
      <c r="F6" s="11">
        <v>0</v>
      </c>
      <c r="G6" s="10">
        <v>0</v>
      </c>
      <c r="H6" s="11">
        <v>0</v>
      </c>
      <c r="I6" s="10">
        <v>0</v>
      </c>
      <c r="J6" s="7">
        <v>0</v>
      </c>
    </row>
    <row r="7" spans="1:20" ht="45" x14ac:dyDescent="0.25">
      <c r="A7" s="5" t="s">
        <v>10</v>
      </c>
      <c r="B7" s="10">
        <v>7958</v>
      </c>
      <c r="C7" s="10">
        <v>7958</v>
      </c>
      <c r="D7" s="10">
        <v>2582</v>
      </c>
      <c r="E7" s="10">
        <v>10444</v>
      </c>
      <c r="F7" s="11">
        <f t="shared" ref="F7:F9" si="2">1-B7/E7</f>
        <v>0.23803140559172731</v>
      </c>
      <c r="G7" s="10">
        <v>10444</v>
      </c>
      <c r="H7" s="11">
        <f t="shared" ref="H7:H9" si="3">1-C7/G7</f>
        <v>0.23803140559172731</v>
      </c>
      <c r="I7" s="10">
        <v>4099</v>
      </c>
      <c r="J7" s="7">
        <f t="shared" ref="J7" si="4">1-D7/I7</f>
        <v>0.37009026591851668</v>
      </c>
    </row>
    <row r="8" spans="1:20" ht="30" x14ac:dyDescent="0.25">
      <c r="A8" s="5" t="s">
        <v>11</v>
      </c>
      <c r="B8" s="10">
        <v>590</v>
      </c>
      <c r="C8" s="10">
        <v>470</v>
      </c>
      <c r="D8" s="10">
        <v>0</v>
      </c>
      <c r="E8" s="10">
        <v>590</v>
      </c>
      <c r="F8" s="11">
        <f t="shared" si="2"/>
        <v>0</v>
      </c>
      <c r="G8" s="10">
        <v>470</v>
      </c>
      <c r="H8" s="11">
        <f t="shared" si="3"/>
        <v>0</v>
      </c>
      <c r="I8" s="10">
        <v>0</v>
      </c>
      <c r="J8" s="7">
        <v>0</v>
      </c>
    </row>
    <row r="9" spans="1:20" x14ac:dyDescent="0.25">
      <c r="A9" s="5" t="s">
        <v>12</v>
      </c>
      <c r="B9" s="10">
        <v>142</v>
      </c>
      <c r="C9" s="10">
        <v>142</v>
      </c>
      <c r="D9" s="10">
        <v>86</v>
      </c>
      <c r="E9" s="10">
        <v>330</v>
      </c>
      <c r="F9" s="11">
        <f t="shared" si="2"/>
        <v>0.5696969696969697</v>
      </c>
      <c r="G9" s="12">
        <v>330</v>
      </c>
      <c r="H9" s="11">
        <f t="shared" si="3"/>
        <v>0.5696969696969697</v>
      </c>
      <c r="I9" s="12">
        <v>130</v>
      </c>
      <c r="J9" s="7">
        <v>0</v>
      </c>
    </row>
  </sheetData>
  <mergeCells count="4">
    <mergeCell ref="A1:J1"/>
    <mergeCell ref="A2:A3"/>
    <mergeCell ref="B2:D2"/>
    <mergeCell ref="E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Стерлитамак</vt:lpstr>
      <vt:lpstr>Салават</vt:lpstr>
      <vt:lpstr>Ишимбай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2023-03-28T11:21:25Z</dcterms:modified>
</cp:coreProperties>
</file>